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920" windowWidth="29120" windowHeight="17560" activeTab="0"/>
  </bookViews>
  <sheets>
    <sheet name="gM_vs_gqM_IA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<sst xmlns="http://schemas.openxmlformats.org/spreadsheetml/2006/main" count="31" uniqueCount="29">
  <si>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-LM,JMH</t>
  </si>
  <si>
    <t>-S ,QRS</t>
  </si>
  <si>
    <t>-LM,QRS</t>
  </si>
  <si>
    <t>-S ,JMH</t>
  </si>
  <si>
    <t>+S ,JMH</t>
  </si>
  <si>
    <t>+LM,JMH</t>
  </si>
  <si>
    <t>+S ,QRS</t>
  </si>
  <si>
    <t>+LM,QRS</t>
  </si>
  <si>
    <t>2*(ln Lc - ln Ls)</t>
  </si>
  <si>
    <t>Total</t>
  </si>
  <si>
    <t>2*(kc - ks)</t>
  </si>
  <si>
    <t>ln likelihoods</t>
  </si>
  <si>
    <t>contexts</t>
  </si>
  <si>
    <t>(kc - ks)</t>
  </si>
  <si>
    <t>chi 2 p value</t>
  </si>
  <si>
    <t>chi2 crit value</t>
  </si>
  <si>
    <t>parameter counting</t>
  </si>
  <si>
    <t>test parameter</t>
  </si>
  <si>
    <t>preferred model AIC</t>
  </si>
  <si>
    <t>preferred model GLRT</t>
  </si>
  <si>
    <t>g,M</t>
  </si>
  <si>
    <t>g,q,M</t>
  </si>
  <si>
    <t>n adapt params g,q,M</t>
  </si>
  <si>
    <t>n adapt params g,M</t>
  </si>
  <si>
    <t>preferred model BIC</t>
  </si>
  <si>
    <t>gqM vs gM</t>
  </si>
  <si>
    <t>Comparison of IA versions of the g,M and g,q,M models</t>
  </si>
  <si>
    <t>ln(n)*(kc-ks)</t>
  </si>
  <si>
    <t>number of data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</si>
</sst>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172" fontId="0" fillId="3" borderId="0" xfId="0" applyNumberFormat="1" applyFill="1" applyAlignment="1">
      <alignment horizontal="right"/>
    </xf>
    <xf numFmtId="172" fontId="0" fillId="3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K47" sqref="K47"/>
    </sheetView>
  </sheetViews>
  <sheetFormatPr defaultColWidth="11.00390625" defaultRowHeight="12.75"/>
  <cols>
    <col min="1" max="1" width="18.125" style="0" customWidth="1"/>
  </cols>
  <sheetData>
    <row r="1" ht="12.75">
      <c r="A1" s="1" t="s">
        <v>26</v>
      </c>
    </row>
    <row r="3" spans="1:2" ht="12.75">
      <c r="A3" s="1" t="s">
        <v>11</v>
      </c>
      <c r="B3" s="1"/>
    </row>
    <row r="5" spans="3:12" ht="12.75">
      <c r="C5" t="s">
        <v>3</v>
      </c>
      <c r="D5" t="s">
        <v>4</v>
      </c>
      <c r="E5" t="s">
        <v>0</v>
      </c>
      <c r="F5" t="s">
        <v>5</v>
      </c>
      <c r="G5" t="s">
        <v>1</v>
      </c>
      <c r="H5" t="s">
        <v>6</v>
      </c>
      <c r="I5" t="s">
        <v>2</v>
      </c>
      <c r="J5" t="s">
        <v>7</v>
      </c>
      <c r="L5" t="s">
        <v>9</v>
      </c>
    </row>
    <row r="6" spans="1:12" s="3" customFormat="1" ht="12.75">
      <c r="A6" s="3" t="s">
        <v>20</v>
      </c>
      <c r="C6" s="10">
        <v>-1714.05064883851</v>
      </c>
      <c r="D6" s="10">
        <v>-1996.7536813963</v>
      </c>
      <c r="E6" s="10">
        <v>-1249.03272996028</v>
      </c>
      <c r="F6" s="10">
        <v>-1307.76685398824</v>
      </c>
      <c r="G6" s="10">
        <v>-2154.50482742595</v>
      </c>
      <c r="H6" s="10">
        <v>-3312.01630418556</v>
      </c>
      <c r="I6" s="10">
        <v>-1108.38939275266</v>
      </c>
      <c r="J6" s="10">
        <v>-1243.77311920424</v>
      </c>
      <c r="L6" s="3">
        <f>SUM(C6:J6)</f>
        <v>-14086.287557751739</v>
      </c>
    </row>
    <row r="7" spans="1:12" s="3" customFormat="1" ht="12.75">
      <c r="A7" s="3" t="s">
        <v>21</v>
      </c>
      <c r="C7" s="10">
        <v>-1709.4463930215</v>
      </c>
      <c r="D7" s="10">
        <v>-1993.97729841201</v>
      </c>
      <c r="E7" s="10">
        <v>-1249.03272996028</v>
      </c>
      <c r="F7" s="10">
        <v>-1306.27305433089</v>
      </c>
      <c r="G7" s="10">
        <v>-2151.83725568187</v>
      </c>
      <c r="H7" s="10">
        <v>-3310.14020247904</v>
      </c>
      <c r="I7" s="10">
        <v>-1103.35961758004</v>
      </c>
      <c r="J7" s="10">
        <v>-1243.14231009382</v>
      </c>
      <c r="L7" s="3">
        <f>SUM(C7:J7)</f>
        <v>-14067.208861559451</v>
      </c>
    </row>
    <row r="8" spans="3:10" ht="12.75">
      <c r="C8" s="7"/>
      <c r="D8" s="7"/>
      <c r="E8" s="7"/>
      <c r="F8" s="7"/>
      <c r="G8" s="7"/>
      <c r="H8" s="7"/>
      <c r="I8" s="7"/>
      <c r="J8" s="7"/>
    </row>
    <row r="9" spans="1:12" ht="12.75">
      <c r="A9" s="11" t="s">
        <v>28</v>
      </c>
      <c r="B9" s="11"/>
      <c r="C9">
        <v>5971</v>
      </c>
      <c r="D9">
        <v>7214</v>
      </c>
      <c r="E9">
        <v>4581</v>
      </c>
      <c r="F9">
        <v>5149</v>
      </c>
      <c r="G9">
        <v>7290</v>
      </c>
      <c r="H9">
        <v>11520</v>
      </c>
      <c r="I9">
        <v>3719</v>
      </c>
      <c r="J9">
        <v>4568</v>
      </c>
      <c r="L9">
        <v>50012</v>
      </c>
    </row>
    <row r="11" spans="1:2" ht="12.75">
      <c r="A11" s="1" t="s">
        <v>16</v>
      </c>
      <c r="B11" s="1"/>
    </row>
    <row r="12" spans="1:10" ht="12.75">
      <c r="A12" s="2" t="s">
        <v>12</v>
      </c>
      <c r="B12" s="2"/>
      <c r="C12">
        <v>3</v>
      </c>
      <c r="D12">
        <v>3</v>
      </c>
      <c r="E12">
        <v>2</v>
      </c>
      <c r="F12">
        <v>2</v>
      </c>
      <c r="G12">
        <v>3</v>
      </c>
      <c r="H12">
        <v>3</v>
      </c>
      <c r="I12">
        <v>2</v>
      </c>
      <c r="J12">
        <v>2</v>
      </c>
    </row>
    <row r="13" spans="1:2" ht="12.75">
      <c r="A13" s="2" t="s">
        <v>23</v>
      </c>
      <c r="B13" s="5">
        <v>2</v>
      </c>
    </row>
    <row r="14" spans="1:2" ht="12.75">
      <c r="A14" s="2" t="s">
        <v>22</v>
      </c>
      <c r="B14" s="5">
        <v>3</v>
      </c>
    </row>
    <row r="16" spans="1:12" ht="12.75">
      <c r="A16" t="s">
        <v>20</v>
      </c>
      <c r="C16">
        <f>(5-$B$13)+2*C$12*$B$13</f>
        <v>15</v>
      </c>
      <c r="D16">
        <f aca="true" t="shared" si="0" ref="D16:J16">(5-$B$13)+2*D$12*$B$13</f>
        <v>15</v>
      </c>
      <c r="E16">
        <f t="shared" si="0"/>
        <v>11</v>
      </c>
      <c r="F16">
        <f t="shared" si="0"/>
        <v>11</v>
      </c>
      <c r="G16">
        <f t="shared" si="0"/>
        <v>15</v>
      </c>
      <c r="H16">
        <f t="shared" si="0"/>
        <v>15</v>
      </c>
      <c r="I16">
        <f t="shared" si="0"/>
        <v>11</v>
      </c>
      <c r="J16">
        <f t="shared" si="0"/>
        <v>11</v>
      </c>
      <c r="L16">
        <f>SUM(C16:J16)</f>
        <v>104</v>
      </c>
    </row>
    <row r="17" spans="1:12" ht="12.75">
      <c r="A17" t="s">
        <v>21</v>
      </c>
      <c r="C17">
        <f>(5-$B$14)+2*C$12*$B$14</f>
        <v>20</v>
      </c>
      <c r="D17">
        <f aca="true" t="shared" si="1" ref="D17:J17">(5-$B$14)+2*D$12*$B$14</f>
        <v>20</v>
      </c>
      <c r="E17">
        <f t="shared" si="1"/>
        <v>14</v>
      </c>
      <c r="F17">
        <f t="shared" si="1"/>
        <v>14</v>
      </c>
      <c r="G17">
        <f t="shared" si="1"/>
        <v>20</v>
      </c>
      <c r="H17">
        <f t="shared" si="1"/>
        <v>20</v>
      </c>
      <c r="I17">
        <f t="shared" si="1"/>
        <v>14</v>
      </c>
      <c r="J17">
        <f t="shared" si="1"/>
        <v>14</v>
      </c>
      <c r="L17">
        <f>SUM(C17:J17)</f>
        <v>136</v>
      </c>
    </row>
    <row r="19" ht="12.75">
      <c r="A19" s="1" t="s">
        <v>17</v>
      </c>
    </row>
    <row r="20" spans="1:2" ht="12.75">
      <c r="A20" t="s">
        <v>14</v>
      </c>
      <c r="B20" s="4">
        <v>0.05</v>
      </c>
    </row>
    <row r="22" spans="1:2" ht="12.75">
      <c r="A22" s="1" t="s">
        <v>25</v>
      </c>
      <c r="B22" s="1"/>
    </row>
    <row r="23" spans="1:12" s="3" customFormat="1" ht="12.75">
      <c r="A23" s="3" t="s">
        <v>8</v>
      </c>
      <c r="C23" s="3">
        <f aca="true" t="shared" si="2" ref="C23:J23">2*(C7-C6)</f>
        <v>9.208511634019942</v>
      </c>
      <c r="D23" s="3">
        <f t="shared" si="2"/>
        <v>5.5527659685799335</v>
      </c>
      <c r="E23" s="3">
        <f t="shared" si="2"/>
        <v>0</v>
      </c>
      <c r="F23" s="3">
        <f t="shared" si="2"/>
        <v>2.9875993146997644</v>
      </c>
      <c r="G23" s="3">
        <f t="shared" si="2"/>
        <v>5.335143488160611</v>
      </c>
      <c r="H23" s="3">
        <f t="shared" si="2"/>
        <v>3.7522034130397515</v>
      </c>
      <c r="I23" s="3">
        <f t="shared" si="2"/>
        <v>10.059550345239586</v>
      </c>
      <c r="J23" s="3">
        <f t="shared" si="2"/>
        <v>1.261618220839864</v>
      </c>
      <c r="L23" s="3">
        <f>SUM(C23:J23)</f>
        <v>38.15739238457945</v>
      </c>
    </row>
    <row r="24" spans="1:12" ht="12.75">
      <c r="A24" t="s">
        <v>13</v>
      </c>
      <c r="C24">
        <f>(C17-C16)</f>
        <v>5</v>
      </c>
      <c r="D24">
        <f aca="true" t="shared" si="3" ref="D24:J24">(D17-D16)</f>
        <v>5</v>
      </c>
      <c r="E24">
        <f t="shared" si="3"/>
        <v>3</v>
      </c>
      <c r="F24">
        <f t="shared" si="3"/>
        <v>3</v>
      </c>
      <c r="G24">
        <f t="shared" si="3"/>
        <v>5</v>
      </c>
      <c r="H24">
        <f t="shared" si="3"/>
        <v>5</v>
      </c>
      <c r="I24">
        <f t="shared" si="3"/>
        <v>3</v>
      </c>
      <c r="J24">
        <f t="shared" si="3"/>
        <v>3</v>
      </c>
      <c r="L24">
        <f>SUM(C24:J24)</f>
        <v>32</v>
      </c>
    </row>
    <row r="25" spans="1:12" ht="12.75">
      <c r="A25" t="s">
        <v>10</v>
      </c>
      <c r="C25">
        <f>2*C24</f>
        <v>10</v>
      </c>
      <c r="D25">
        <f aca="true" t="shared" si="4" ref="D25:J25">2*D24</f>
        <v>10</v>
      </c>
      <c r="E25">
        <f t="shared" si="4"/>
        <v>6</v>
      </c>
      <c r="F25">
        <f t="shared" si="4"/>
        <v>6</v>
      </c>
      <c r="G25">
        <f t="shared" si="4"/>
        <v>10</v>
      </c>
      <c r="H25">
        <f t="shared" si="4"/>
        <v>10</v>
      </c>
      <c r="I25">
        <f t="shared" si="4"/>
        <v>6</v>
      </c>
      <c r="J25">
        <f t="shared" si="4"/>
        <v>6</v>
      </c>
      <c r="L25">
        <f>SUM(C25:J25)</f>
        <v>64</v>
      </c>
    </row>
    <row r="26" spans="1:12" ht="12.75">
      <c r="A26" s="3" t="s">
        <v>27</v>
      </c>
      <c r="B26" s="3"/>
      <c r="C26" s="3">
        <f>LN(C9)*C24</f>
        <v>43.47334848273496</v>
      </c>
      <c r="D26" s="3">
        <f aca="true" t="shared" si="5" ref="D26:L26">LN(D9)*D24</f>
        <v>44.41889430731742</v>
      </c>
      <c r="E26" s="3">
        <f t="shared" si="5"/>
        <v>25.289017781660228</v>
      </c>
      <c r="F26" s="3">
        <f t="shared" si="5"/>
        <v>25.639673400138424</v>
      </c>
      <c r="G26" s="3">
        <f t="shared" si="5"/>
        <v>44.471294125013515</v>
      </c>
      <c r="H26" s="3">
        <f t="shared" si="5"/>
        <v>46.75919967124941</v>
      </c>
      <c r="I26" s="3">
        <f t="shared" si="5"/>
        <v>24.66363028177521</v>
      </c>
      <c r="J26" s="3">
        <f t="shared" si="5"/>
        <v>25.280492254007537</v>
      </c>
      <c r="K26" s="3"/>
      <c r="L26" s="3">
        <f t="shared" si="5"/>
        <v>346.2405841796765</v>
      </c>
    </row>
    <row r="27" spans="1:12" ht="12.75">
      <c r="A27" t="s">
        <v>15</v>
      </c>
      <c r="C27" s="3">
        <f>CHIINV($B$20,C24)</f>
        <v>11.070497754622684</v>
      </c>
      <c r="D27" s="3">
        <f aca="true" t="shared" si="6" ref="D27:L27">CHIINV($B$20,D24)</f>
        <v>11.070497754622684</v>
      </c>
      <c r="E27" s="3">
        <f t="shared" si="6"/>
        <v>7.81472776394987</v>
      </c>
      <c r="F27" s="3">
        <f t="shared" si="6"/>
        <v>7.81472776394987</v>
      </c>
      <c r="G27" s="3">
        <f t="shared" si="6"/>
        <v>11.070497754622684</v>
      </c>
      <c r="H27" s="3">
        <f t="shared" si="6"/>
        <v>11.070497754622684</v>
      </c>
      <c r="I27" s="3">
        <f t="shared" si="6"/>
        <v>7.81472776394987</v>
      </c>
      <c r="J27" s="3">
        <f t="shared" si="6"/>
        <v>7.81472776394987</v>
      </c>
      <c r="K27" s="3"/>
      <c r="L27" s="3">
        <f t="shared" si="6"/>
        <v>46.194259438116305</v>
      </c>
    </row>
    <row r="28" spans="1:12" ht="12.75">
      <c r="A28" t="s">
        <v>24</v>
      </c>
      <c r="C28" s="8" t="str">
        <f>IF(C23&gt;C26,"gqM","gM")</f>
        <v>gM</v>
      </c>
      <c r="D28" s="8" t="str">
        <f aca="true" t="shared" si="7" ref="D28:L28">IF(D23&gt;D26,"gqM","gM")</f>
        <v>gM</v>
      </c>
      <c r="E28" s="8" t="str">
        <f t="shared" si="7"/>
        <v>gM</v>
      </c>
      <c r="F28" s="8" t="str">
        <f t="shared" si="7"/>
        <v>gM</v>
      </c>
      <c r="G28" s="8" t="str">
        <f t="shared" si="7"/>
        <v>gM</v>
      </c>
      <c r="H28" s="8" t="str">
        <f t="shared" si="7"/>
        <v>gM</v>
      </c>
      <c r="I28" s="8" t="str">
        <f t="shared" si="7"/>
        <v>gM</v>
      </c>
      <c r="J28" s="8" t="str">
        <f t="shared" si="7"/>
        <v>gM</v>
      </c>
      <c r="K28" s="9"/>
      <c r="L28" s="8" t="str">
        <f t="shared" si="7"/>
        <v>gM</v>
      </c>
    </row>
    <row r="29" spans="1:12" ht="12.75">
      <c r="A29" t="s">
        <v>18</v>
      </c>
      <c r="C29" s="6" t="str">
        <f>IF(C23&gt;C25,"gqM","gM")</f>
        <v>gM</v>
      </c>
      <c r="D29" s="6" t="str">
        <f aca="true" t="shared" si="8" ref="D29:L29">IF(D23&gt;D25,"gqM","gM")</f>
        <v>gM</v>
      </c>
      <c r="E29" s="6" t="str">
        <f t="shared" si="8"/>
        <v>gM</v>
      </c>
      <c r="F29" s="6" t="str">
        <f t="shared" si="8"/>
        <v>gM</v>
      </c>
      <c r="G29" s="6" t="str">
        <f t="shared" si="8"/>
        <v>gM</v>
      </c>
      <c r="H29" s="6" t="str">
        <f t="shared" si="8"/>
        <v>gM</v>
      </c>
      <c r="I29" s="6" t="str">
        <f t="shared" si="8"/>
        <v>gqM</v>
      </c>
      <c r="J29" s="6" t="str">
        <f t="shared" si="8"/>
        <v>gM</v>
      </c>
      <c r="K29" s="6"/>
      <c r="L29" s="6" t="str">
        <f t="shared" si="8"/>
        <v>gM</v>
      </c>
    </row>
    <row r="30" spans="1:12" ht="12.75">
      <c r="A30" t="s">
        <v>19</v>
      </c>
      <c r="C30" s="6" t="str">
        <f>IF(C23&gt;C27,"gqM","gM")</f>
        <v>gM</v>
      </c>
      <c r="D30" s="6" t="str">
        <f aca="true" t="shared" si="9" ref="D30:L30">IF(D23&gt;D27,"gqM","gM")</f>
        <v>gM</v>
      </c>
      <c r="E30" s="6" t="str">
        <f t="shared" si="9"/>
        <v>gM</v>
      </c>
      <c r="F30" s="6" t="str">
        <f t="shared" si="9"/>
        <v>gM</v>
      </c>
      <c r="G30" s="6" t="str">
        <f t="shared" si="9"/>
        <v>gM</v>
      </c>
      <c r="H30" s="6" t="str">
        <f t="shared" si="9"/>
        <v>gM</v>
      </c>
      <c r="I30" s="6" t="str">
        <f t="shared" si="9"/>
        <v>gqM</v>
      </c>
      <c r="J30" s="6" t="str">
        <f t="shared" si="9"/>
        <v>gM</v>
      </c>
      <c r="K30" s="6"/>
      <c r="L30" s="6" t="str">
        <f t="shared" si="9"/>
        <v>gM</v>
      </c>
    </row>
  </sheetData>
  <mergeCells count="1">
    <mergeCell ref="A9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Hillis</dc:creator>
  <cp:keywords/>
  <dc:description/>
  <cp:lastModifiedBy>David Brainard</cp:lastModifiedBy>
  <dcterms:created xsi:type="dcterms:W3CDTF">2007-01-29T18:05:24Z</dcterms:created>
  <cp:category/>
  <cp:version/>
  <cp:contentType/>
  <cp:contentStatus/>
</cp:coreProperties>
</file>